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McInnis\Downloads\_OLD Work\Work - City\CALBO, SVABO &amp; EduCode\SVABO Code Development Committee\Frontage Increase\"/>
    </mc:Choice>
  </mc:AlternateContent>
  <xr:revisionPtr revIDLastSave="0" documentId="13_ncr:1_{AAF6B41F-5FFF-44B7-B719-F49725281F91}" xr6:coauthVersionLast="47" xr6:coauthVersionMax="47" xr10:uidLastSave="{00000000-0000-0000-0000-000000000000}"/>
  <bookViews>
    <workbookView xWindow="-24960" yWindow="-21795" windowWidth="38640" windowHeight="21120" xr2:uid="{AB44359C-2CDF-42D3-8791-1E051FA6B0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1" l="1"/>
  <c r="J14" i="1"/>
  <c r="J8" i="1"/>
  <c r="H8" i="1"/>
  <c r="G8" i="1"/>
  <c r="F8" i="1"/>
  <c r="I8" i="1" s="1"/>
  <c r="E8" i="1"/>
  <c r="J19" i="1"/>
  <c r="E19" i="1"/>
  <c r="F19" i="1"/>
  <c r="I19" i="1" s="1"/>
  <c r="G19" i="1"/>
  <c r="H19" i="1"/>
  <c r="H13" i="1"/>
  <c r="G13" i="1"/>
  <c r="F13" i="1"/>
  <c r="E13" i="1"/>
  <c r="J12" i="1"/>
  <c r="J10" i="1"/>
  <c r="J9" i="1"/>
  <c r="I12" i="1"/>
  <c r="I23" i="1"/>
  <c r="H9" i="1"/>
  <c r="H10" i="1"/>
  <c r="H11" i="1"/>
  <c r="H12" i="1"/>
  <c r="H14" i="1"/>
  <c r="H15" i="1"/>
  <c r="H16" i="1"/>
  <c r="H17" i="1"/>
  <c r="H18" i="1"/>
  <c r="H20" i="1"/>
  <c r="H21" i="1"/>
  <c r="H22" i="1"/>
  <c r="H23" i="1"/>
  <c r="H24" i="1"/>
  <c r="H25" i="1"/>
  <c r="J15" i="1"/>
  <c r="G16" i="1"/>
  <c r="F16" i="1"/>
  <c r="I16" i="1" s="1"/>
  <c r="E16" i="1"/>
  <c r="G25" i="1"/>
  <c r="F25" i="1"/>
  <c r="J25" i="1" s="1"/>
  <c r="E25" i="1"/>
  <c r="G24" i="1"/>
  <c r="F24" i="1"/>
  <c r="I24" i="1" s="1"/>
  <c r="E24" i="1"/>
  <c r="G23" i="1"/>
  <c r="F23" i="1"/>
  <c r="E23" i="1"/>
  <c r="G22" i="1"/>
  <c r="F22" i="1"/>
  <c r="I22" i="1" s="1"/>
  <c r="E22" i="1"/>
  <c r="G21" i="1"/>
  <c r="F21" i="1"/>
  <c r="I21" i="1" s="1"/>
  <c r="E21" i="1"/>
  <c r="G20" i="1"/>
  <c r="F20" i="1"/>
  <c r="E20" i="1"/>
  <c r="G18" i="1"/>
  <c r="F18" i="1"/>
  <c r="E18" i="1"/>
  <c r="G17" i="1"/>
  <c r="F17" i="1"/>
  <c r="I17" i="1" s="1"/>
  <c r="E17" i="1"/>
  <c r="G15" i="1"/>
  <c r="F15" i="1"/>
  <c r="I15" i="1" s="1"/>
  <c r="E15" i="1"/>
  <c r="G14" i="1"/>
  <c r="F14" i="1"/>
  <c r="E14" i="1"/>
  <c r="G12" i="1"/>
  <c r="F12" i="1"/>
  <c r="E12" i="1"/>
  <c r="G11" i="1"/>
  <c r="F11" i="1"/>
  <c r="I11" i="1" s="1"/>
  <c r="E11" i="1"/>
  <c r="G10" i="1"/>
  <c r="F10" i="1"/>
  <c r="I10" i="1" s="1"/>
  <c r="E10" i="1"/>
  <c r="G9" i="1"/>
  <c r="F9" i="1"/>
  <c r="E9" i="1"/>
  <c r="I13" i="1" l="1"/>
  <c r="J13" i="1"/>
  <c r="I9" i="1"/>
  <c r="I20" i="1"/>
  <c r="I18" i="1"/>
  <c r="I14" i="1"/>
  <c r="J11" i="1"/>
  <c r="I25" i="1"/>
  <c r="J16" i="1"/>
  <c r="J18" i="1"/>
  <c r="J20" i="1"/>
  <c r="J21" i="1"/>
  <c r="J17" i="1"/>
  <c r="J22" i="1"/>
  <c r="J23" i="1"/>
  <c r="J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Bill Rodgers</author>
  </authors>
  <commentList>
    <comment ref="H5" authorId="0" shapeId="0" xr:uid="{6E36B129-12A2-4AE8-BB24-C0DB0EE7920C}">
      <text>
        <r>
          <rPr>
            <b/>
            <sz val="9"/>
            <color indexed="81"/>
            <rFont val="Tahoma"/>
            <family val="2"/>
          </rPr>
          <t>Enter W (smallest open space greater than 20ft)</t>
        </r>
      </text>
    </comment>
  </commentList>
</comments>
</file>

<file path=xl/sharedStrings.xml><?xml version="1.0" encoding="utf-8"?>
<sst xmlns="http://schemas.openxmlformats.org/spreadsheetml/2006/main" count="16" uniqueCount="15">
  <si>
    <r>
      <rPr>
        <b/>
        <i/>
        <sz val="14"/>
        <color theme="1"/>
        <rFont val="Aptos Narrow"/>
        <family val="2"/>
        <scheme val="minor"/>
      </rPr>
      <t>I</t>
    </r>
    <r>
      <rPr>
        <b/>
        <i/>
        <vertAlign val="subscript"/>
        <sz val="14"/>
        <color theme="1"/>
        <rFont val="Aptos Narrow"/>
        <family val="2"/>
        <scheme val="minor"/>
      </rPr>
      <t>f</t>
    </r>
    <r>
      <rPr>
        <b/>
        <sz val="14"/>
        <color theme="1"/>
        <rFont val="Aptos Narrow"/>
        <family val="2"/>
        <scheme val="minor"/>
      </rPr>
      <t>, frontage increase factor</t>
    </r>
  </si>
  <si>
    <t>F/P</t>
  </si>
  <si>
    <r>
      <rPr>
        <b/>
        <i/>
        <sz val="11"/>
        <color theme="1"/>
        <rFont val="Aptos Narrow"/>
        <family val="2"/>
        <scheme val="minor"/>
      </rPr>
      <t>W</t>
    </r>
    <r>
      <rPr>
        <b/>
        <sz val="11"/>
        <color theme="1"/>
        <rFont val="Aptos Narrow"/>
        <family val="2"/>
        <scheme val="minor"/>
      </rPr>
      <t xml:space="preserve"> (open space, ft.)</t>
    </r>
  </si>
  <si>
    <t>Values shown are calculated per 2019 CBC Eqn. 5-5</t>
  </si>
  <si>
    <t>Highlighted fields match those shown in 2021 CBC Table 506.3.3</t>
  </si>
  <si>
    <t>Using Interpolation</t>
  </si>
  <si>
    <t>Using Table 506.3.3</t>
  </si>
  <si>
    <t>Using
Eq 5-5</t>
  </si>
  <si>
    <t>F = 500</t>
  </si>
  <si>
    <t>P = 500</t>
  </si>
  <si>
    <t>W = (30*150 +100*30+150*30+100*20)/F =</t>
  </si>
  <si>
    <t>F / P = 100%</t>
  </si>
  <si>
    <t>From Table 506.3.3 =&gt; Enter table w/ W = 20ft =&gt; If = 0.5</t>
  </si>
  <si>
    <t>From Eq. 5-5 w/ W=28ft =&gt; If = 0.70</t>
  </si>
  <si>
    <t>Double interpolaton is doable this way: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</si>
</sst>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i/>
      <vertAlign val="subscript"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4">
    <xf numFmtId="0" fontId="0" fillId="0" borderId="0" xfId="0"/>
    <xf numFmtId="2" fontId="0" fillId="0" borderId="0" xfId="1" applyNumberFormat="1" applyFont="1"/>
    <xf numFmtId="2" fontId="0" fillId="0" borderId="1" xfId="1" applyNumberFormat="1" applyFont="1" applyBorder="1" applyAlignment="1">
      <alignment horizontal="center"/>
    </xf>
    <xf numFmtId="0" fontId="1" fillId="0" borderId="0" xfId="0" applyFont="1"/>
    <xf numFmtId="2" fontId="0" fillId="0" borderId="5" xfId="1" applyNumberFormat="1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2" xfId="1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1" applyNumberFormat="1" applyFon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9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9" fontId="1" fillId="2" borderId="21" xfId="0" applyNumberFormat="1" applyFont="1" applyFill="1" applyBorder="1" applyAlignment="1">
      <alignment horizontal="center"/>
    </xf>
    <xf numFmtId="9" fontId="1" fillId="2" borderId="20" xfId="0" applyNumberFormat="1" applyFont="1" applyFill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1" fillId="2" borderId="21" xfId="0" applyNumberFormat="1" applyFont="1" applyFill="1" applyBorder="1" applyAlignment="1">
      <alignment horizontal="center"/>
    </xf>
    <xf numFmtId="2" fontId="1" fillId="2" borderId="25" xfId="0" applyNumberFormat="1" applyFont="1" applyFill="1" applyBorder="1" applyAlignment="1">
      <alignment horizontal="center"/>
    </xf>
    <xf numFmtId="2" fontId="1" fillId="2" borderId="20" xfId="0" applyNumberFormat="1" applyFont="1" applyFill="1" applyBorder="1" applyAlignment="1">
      <alignment horizontal="center"/>
    </xf>
    <xf numFmtId="2" fontId="1" fillId="2" borderId="24" xfId="0" applyNumberFormat="1" applyFont="1" applyFill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1" fillId="0" borderId="12" xfId="1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/>
      <protection locked="0"/>
    </xf>
    <xf numFmtId="0" fontId="7" fillId="3" borderId="17" xfId="0" applyFont="1" applyFill="1" applyBorder="1" applyAlignment="1" applyProtection="1">
      <alignment horizontal="center"/>
      <protection locked="0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23380005514875"/>
          <c:y val="3.5003977724741446E-2"/>
          <c:w val="0.6457982781335212"/>
          <c:h val="0.7953116719598593"/>
        </c:manualLayout>
      </c:layout>
      <c:scatterChart>
        <c:scatterStyle val="lineMarker"/>
        <c:varyColors val="0"/>
        <c:ser>
          <c:idx val="0"/>
          <c:order val="0"/>
          <c:tx>
            <c:v>Eq 5-5 (Interpolation)</c:v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xVal>
            <c:numRef>
              <c:f>Sheet1!$D$7:$D$25</c:f>
              <c:numCache>
                <c:formatCode>0%</c:formatCode>
                <c:ptCount val="19"/>
                <c:pt idx="0" formatCode="0.0%">
                  <c:v>0.249</c:v>
                </c:pt>
                <c:pt idx="1">
                  <c:v>0.25</c:v>
                </c:pt>
                <c:pt idx="2">
                  <c:v>0.3</c:v>
                </c:pt>
                <c:pt idx="3">
                  <c:v>0.35</c:v>
                </c:pt>
                <c:pt idx="4">
                  <c:v>0.4</c:v>
                </c:pt>
                <c:pt idx="5">
                  <c:v>0.45</c:v>
                </c:pt>
                <c:pt idx="6" formatCode="0.0%">
                  <c:v>0.499</c:v>
                </c:pt>
                <c:pt idx="7">
                  <c:v>0.5</c:v>
                </c:pt>
                <c:pt idx="8">
                  <c:v>0.55000000000000004</c:v>
                </c:pt>
                <c:pt idx="9">
                  <c:v>0.6</c:v>
                </c:pt>
                <c:pt idx="10">
                  <c:v>0.65</c:v>
                </c:pt>
                <c:pt idx="11">
                  <c:v>0.7</c:v>
                </c:pt>
                <c:pt idx="12" formatCode="0.0%">
                  <c:v>0.749</c:v>
                </c:pt>
                <c:pt idx="13">
                  <c:v>0.75</c:v>
                </c:pt>
                <c:pt idx="14">
                  <c:v>0.8</c:v>
                </c:pt>
                <c:pt idx="15">
                  <c:v>0.85</c:v>
                </c:pt>
                <c:pt idx="16">
                  <c:v>0.9</c:v>
                </c:pt>
                <c:pt idx="17">
                  <c:v>0.95</c:v>
                </c:pt>
                <c:pt idx="18">
                  <c:v>1</c:v>
                </c:pt>
              </c:numCache>
            </c:numRef>
          </c:xVal>
          <c:yVal>
            <c:numRef>
              <c:f>Sheet1!$H$7:$H$25</c:f>
              <c:numCache>
                <c:formatCode>0.00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4.4999999999999991E-2</c:v>
                </c:pt>
                <c:pt idx="3">
                  <c:v>8.9999999999999983E-2</c:v>
                </c:pt>
                <c:pt idx="4">
                  <c:v>0.13500000000000004</c:v>
                </c:pt>
                <c:pt idx="5">
                  <c:v>0.18000000000000002</c:v>
                </c:pt>
                <c:pt idx="6">
                  <c:v>0.22409999999999999</c:v>
                </c:pt>
                <c:pt idx="7">
                  <c:v>0.22500000000000001</c:v>
                </c:pt>
                <c:pt idx="8">
                  <c:v>0.27000000000000007</c:v>
                </c:pt>
                <c:pt idx="9">
                  <c:v>0.315</c:v>
                </c:pt>
                <c:pt idx="10">
                  <c:v>0.36000000000000004</c:v>
                </c:pt>
                <c:pt idx="11">
                  <c:v>0.40499999999999997</c:v>
                </c:pt>
                <c:pt idx="12">
                  <c:v>0.4491</c:v>
                </c:pt>
                <c:pt idx="13">
                  <c:v>0.45</c:v>
                </c:pt>
                <c:pt idx="14">
                  <c:v>0.49500000000000005</c:v>
                </c:pt>
                <c:pt idx="15">
                  <c:v>0.53999999999999992</c:v>
                </c:pt>
                <c:pt idx="16">
                  <c:v>0.58500000000000008</c:v>
                </c:pt>
                <c:pt idx="17">
                  <c:v>0.63</c:v>
                </c:pt>
                <c:pt idx="18">
                  <c:v>0.67500000000000004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14-45DD-A750-122DCEAC27B3}"/>
            </c:ext>
          </c:extLst>
        </c:ser>
        <c:ser>
          <c:idx val="1"/>
          <c:order val="1"/>
          <c:tx>
            <c:v>Table 506.3.3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Sheet1!$D$7:$D$25</c:f>
              <c:numCache>
                <c:formatCode>0%</c:formatCode>
                <c:ptCount val="19"/>
                <c:pt idx="0" formatCode="0.0%">
                  <c:v>0.249</c:v>
                </c:pt>
                <c:pt idx="1">
                  <c:v>0.25</c:v>
                </c:pt>
                <c:pt idx="2">
                  <c:v>0.3</c:v>
                </c:pt>
                <c:pt idx="3">
                  <c:v>0.35</c:v>
                </c:pt>
                <c:pt idx="4">
                  <c:v>0.4</c:v>
                </c:pt>
                <c:pt idx="5">
                  <c:v>0.45</c:v>
                </c:pt>
                <c:pt idx="6" formatCode="0.0%">
                  <c:v>0.499</c:v>
                </c:pt>
                <c:pt idx="7">
                  <c:v>0.5</c:v>
                </c:pt>
                <c:pt idx="8">
                  <c:v>0.55000000000000004</c:v>
                </c:pt>
                <c:pt idx="9">
                  <c:v>0.6</c:v>
                </c:pt>
                <c:pt idx="10">
                  <c:v>0.65</c:v>
                </c:pt>
                <c:pt idx="11">
                  <c:v>0.7</c:v>
                </c:pt>
                <c:pt idx="12" formatCode="0.0%">
                  <c:v>0.749</c:v>
                </c:pt>
                <c:pt idx="13">
                  <c:v>0.75</c:v>
                </c:pt>
                <c:pt idx="14">
                  <c:v>0.8</c:v>
                </c:pt>
                <c:pt idx="15">
                  <c:v>0.85</c:v>
                </c:pt>
                <c:pt idx="16">
                  <c:v>0.9</c:v>
                </c:pt>
                <c:pt idx="17">
                  <c:v>0.95</c:v>
                </c:pt>
                <c:pt idx="18">
                  <c:v>1</c:v>
                </c:pt>
              </c:numCache>
            </c:numRef>
          </c:xVal>
          <c:yVal>
            <c:numRef>
              <c:f>Sheet1!$J$7:$J$25</c:f>
              <c:numCache>
                <c:formatCode>0.00</c:formatCode>
                <c:ptCount val="19"/>
                <c:pt idx="0">
                  <c:v>0</c:v>
                </c:pt>
                <c:pt idx="1">
                  <c:v>0.20833333333333334</c:v>
                </c:pt>
                <c:pt idx="2">
                  <c:v>0.20833333333333334</c:v>
                </c:pt>
                <c:pt idx="3">
                  <c:v>0.20833333333333334</c:v>
                </c:pt>
                <c:pt idx="4">
                  <c:v>0.20833333333333334</c:v>
                </c:pt>
                <c:pt idx="5">
                  <c:v>0.20833333333333334</c:v>
                </c:pt>
                <c:pt idx="6">
                  <c:v>0.20833333333333334</c:v>
                </c:pt>
                <c:pt idx="7">
                  <c:v>0.41666666666666669</c:v>
                </c:pt>
                <c:pt idx="8">
                  <c:v>0.41666666666666669</c:v>
                </c:pt>
                <c:pt idx="9">
                  <c:v>0.41666666666666669</c:v>
                </c:pt>
                <c:pt idx="10">
                  <c:v>0.41666666666666669</c:v>
                </c:pt>
                <c:pt idx="11">
                  <c:v>0.41666666666666669</c:v>
                </c:pt>
                <c:pt idx="12">
                  <c:v>0.41666666666666669</c:v>
                </c:pt>
                <c:pt idx="13">
                  <c:v>0.625</c:v>
                </c:pt>
                <c:pt idx="14">
                  <c:v>0.625</c:v>
                </c:pt>
                <c:pt idx="15">
                  <c:v>0.625</c:v>
                </c:pt>
                <c:pt idx="16">
                  <c:v>0.625</c:v>
                </c:pt>
                <c:pt idx="17">
                  <c:v>0.625</c:v>
                </c:pt>
                <c:pt idx="18">
                  <c:v>0.625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D814-45DD-A750-122DCEAC27B3}"/>
            </c:ext>
          </c:extLst>
        </c:ser>
        <c:ser>
          <c:idx val="2"/>
          <c:order val="2"/>
          <c:tx>
            <c:v>W = 20FT</c:v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Sheet1!$D$7:$D$25</c:f>
              <c:numCache>
                <c:formatCode>0%</c:formatCode>
                <c:ptCount val="19"/>
                <c:pt idx="0" formatCode="0.0%">
                  <c:v>0.249</c:v>
                </c:pt>
                <c:pt idx="1">
                  <c:v>0.25</c:v>
                </c:pt>
                <c:pt idx="2">
                  <c:v>0.3</c:v>
                </c:pt>
                <c:pt idx="3">
                  <c:v>0.35</c:v>
                </c:pt>
                <c:pt idx="4">
                  <c:v>0.4</c:v>
                </c:pt>
                <c:pt idx="5">
                  <c:v>0.45</c:v>
                </c:pt>
                <c:pt idx="6" formatCode="0.0%">
                  <c:v>0.499</c:v>
                </c:pt>
                <c:pt idx="7">
                  <c:v>0.5</c:v>
                </c:pt>
                <c:pt idx="8">
                  <c:v>0.55000000000000004</c:v>
                </c:pt>
                <c:pt idx="9">
                  <c:v>0.6</c:v>
                </c:pt>
                <c:pt idx="10">
                  <c:v>0.65</c:v>
                </c:pt>
                <c:pt idx="11">
                  <c:v>0.7</c:v>
                </c:pt>
                <c:pt idx="12" formatCode="0.0%">
                  <c:v>0.749</c:v>
                </c:pt>
                <c:pt idx="13">
                  <c:v>0.75</c:v>
                </c:pt>
                <c:pt idx="14">
                  <c:v>0.8</c:v>
                </c:pt>
                <c:pt idx="15">
                  <c:v>0.85</c:v>
                </c:pt>
                <c:pt idx="16">
                  <c:v>0.9</c:v>
                </c:pt>
                <c:pt idx="17">
                  <c:v>0.95</c:v>
                </c:pt>
                <c:pt idx="18">
                  <c:v>1</c:v>
                </c:pt>
              </c:numCache>
            </c:numRef>
          </c:xVal>
          <c:yVal>
            <c:numRef>
              <c:f>Sheet1!$E$7:$E$25</c:f>
              <c:numCache>
                <c:formatCode>0.00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3.3333333333333326E-2</c:v>
                </c:pt>
                <c:pt idx="3">
                  <c:v>6.6666666666666652E-2</c:v>
                </c:pt>
                <c:pt idx="4">
                  <c:v>0.10000000000000002</c:v>
                </c:pt>
                <c:pt idx="5">
                  <c:v>0.13333333333333333</c:v>
                </c:pt>
                <c:pt idx="6">
                  <c:v>0.16600000000000001</c:v>
                </c:pt>
                <c:pt idx="7">
                  <c:v>0.16666666666666666</c:v>
                </c:pt>
                <c:pt idx="8">
                  <c:v>0.20000000000000004</c:v>
                </c:pt>
                <c:pt idx="9">
                  <c:v>0.23333333333333334</c:v>
                </c:pt>
                <c:pt idx="10">
                  <c:v>0.26666666666666666</c:v>
                </c:pt>
                <c:pt idx="11">
                  <c:v>0.3</c:v>
                </c:pt>
                <c:pt idx="12">
                  <c:v>0.33266666666666667</c:v>
                </c:pt>
                <c:pt idx="13">
                  <c:v>0.33333333333333331</c:v>
                </c:pt>
                <c:pt idx="14">
                  <c:v>0.36666666666666664</c:v>
                </c:pt>
                <c:pt idx="15">
                  <c:v>0.4</c:v>
                </c:pt>
                <c:pt idx="16">
                  <c:v>0.43333333333333335</c:v>
                </c:pt>
                <c:pt idx="17">
                  <c:v>0.46666666666666667</c:v>
                </c:pt>
                <c:pt idx="18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CE-4FEF-BCA8-52D27DAE1DBD}"/>
            </c:ext>
          </c:extLst>
        </c:ser>
        <c:ser>
          <c:idx val="3"/>
          <c:order val="3"/>
          <c:tx>
            <c:v>W = 25FT</c:v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Sheet1!$D$7:$D$25</c:f>
              <c:numCache>
                <c:formatCode>0%</c:formatCode>
                <c:ptCount val="19"/>
                <c:pt idx="0" formatCode="0.0%">
                  <c:v>0.249</c:v>
                </c:pt>
                <c:pt idx="1">
                  <c:v>0.25</c:v>
                </c:pt>
                <c:pt idx="2">
                  <c:v>0.3</c:v>
                </c:pt>
                <c:pt idx="3">
                  <c:v>0.35</c:v>
                </c:pt>
                <c:pt idx="4">
                  <c:v>0.4</c:v>
                </c:pt>
                <c:pt idx="5">
                  <c:v>0.45</c:v>
                </c:pt>
                <c:pt idx="6" formatCode="0.0%">
                  <c:v>0.499</c:v>
                </c:pt>
                <c:pt idx="7">
                  <c:v>0.5</c:v>
                </c:pt>
                <c:pt idx="8">
                  <c:v>0.55000000000000004</c:v>
                </c:pt>
                <c:pt idx="9">
                  <c:v>0.6</c:v>
                </c:pt>
                <c:pt idx="10">
                  <c:v>0.65</c:v>
                </c:pt>
                <c:pt idx="11">
                  <c:v>0.7</c:v>
                </c:pt>
                <c:pt idx="12" formatCode="0.0%">
                  <c:v>0.749</c:v>
                </c:pt>
                <c:pt idx="13">
                  <c:v>0.75</c:v>
                </c:pt>
                <c:pt idx="14">
                  <c:v>0.8</c:v>
                </c:pt>
                <c:pt idx="15">
                  <c:v>0.85</c:v>
                </c:pt>
                <c:pt idx="16">
                  <c:v>0.9</c:v>
                </c:pt>
                <c:pt idx="17">
                  <c:v>0.95</c:v>
                </c:pt>
                <c:pt idx="18">
                  <c:v>1</c:v>
                </c:pt>
              </c:numCache>
            </c:numRef>
          </c:xVal>
          <c:yVal>
            <c:numRef>
              <c:f>Sheet1!$F$7:$F$25</c:f>
              <c:numCache>
                <c:formatCode>0.00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4.1666666666666657E-2</c:v>
                </c:pt>
                <c:pt idx="3">
                  <c:v>8.3333333333333315E-2</c:v>
                </c:pt>
                <c:pt idx="4">
                  <c:v>0.12500000000000003</c:v>
                </c:pt>
                <c:pt idx="5">
                  <c:v>0.16666666666666666</c:v>
                </c:pt>
                <c:pt idx="6">
                  <c:v>0.20749999999999999</c:v>
                </c:pt>
                <c:pt idx="7">
                  <c:v>0.20833333333333334</c:v>
                </c:pt>
                <c:pt idx="8">
                  <c:v>0.25000000000000006</c:v>
                </c:pt>
                <c:pt idx="9">
                  <c:v>0.29166666666666669</c:v>
                </c:pt>
                <c:pt idx="10">
                  <c:v>0.33333333333333331</c:v>
                </c:pt>
                <c:pt idx="11">
                  <c:v>0.37499999999999994</c:v>
                </c:pt>
                <c:pt idx="12">
                  <c:v>0.41583333333333333</c:v>
                </c:pt>
                <c:pt idx="13">
                  <c:v>0.41666666666666669</c:v>
                </c:pt>
                <c:pt idx="14">
                  <c:v>0.45833333333333337</c:v>
                </c:pt>
                <c:pt idx="15">
                  <c:v>0.5</c:v>
                </c:pt>
                <c:pt idx="16">
                  <c:v>0.54166666666666663</c:v>
                </c:pt>
                <c:pt idx="17">
                  <c:v>0.58333333333333337</c:v>
                </c:pt>
                <c:pt idx="18">
                  <c:v>0.625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CE-4FEF-BCA8-52D27DAE1DBD}"/>
            </c:ext>
          </c:extLst>
        </c:ser>
        <c:ser>
          <c:idx val="4"/>
          <c:order val="4"/>
          <c:tx>
            <c:v>W = 30FT</c:v>
          </c:tx>
          <c:spPr>
            <a:ln w="2857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Sheet1!$D$7:$D$25</c:f>
              <c:numCache>
                <c:formatCode>0%</c:formatCode>
                <c:ptCount val="19"/>
                <c:pt idx="0" formatCode="0.0%">
                  <c:v>0.249</c:v>
                </c:pt>
                <c:pt idx="1">
                  <c:v>0.25</c:v>
                </c:pt>
                <c:pt idx="2">
                  <c:v>0.3</c:v>
                </c:pt>
                <c:pt idx="3">
                  <c:v>0.35</c:v>
                </c:pt>
                <c:pt idx="4">
                  <c:v>0.4</c:v>
                </c:pt>
                <c:pt idx="5">
                  <c:v>0.45</c:v>
                </c:pt>
                <c:pt idx="6" formatCode="0.0%">
                  <c:v>0.499</c:v>
                </c:pt>
                <c:pt idx="7">
                  <c:v>0.5</c:v>
                </c:pt>
                <c:pt idx="8">
                  <c:v>0.55000000000000004</c:v>
                </c:pt>
                <c:pt idx="9">
                  <c:v>0.6</c:v>
                </c:pt>
                <c:pt idx="10">
                  <c:v>0.65</c:v>
                </c:pt>
                <c:pt idx="11">
                  <c:v>0.7</c:v>
                </c:pt>
                <c:pt idx="12" formatCode="0.0%">
                  <c:v>0.749</c:v>
                </c:pt>
                <c:pt idx="13">
                  <c:v>0.75</c:v>
                </c:pt>
                <c:pt idx="14">
                  <c:v>0.8</c:v>
                </c:pt>
                <c:pt idx="15">
                  <c:v>0.85</c:v>
                </c:pt>
                <c:pt idx="16">
                  <c:v>0.9</c:v>
                </c:pt>
                <c:pt idx="17">
                  <c:v>0.95</c:v>
                </c:pt>
                <c:pt idx="18">
                  <c:v>1</c:v>
                </c:pt>
              </c:numCache>
            </c:numRef>
          </c:xVal>
          <c:yVal>
            <c:numRef>
              <c:f>Sheet1!$G$7:$G$25</c:f>
              <c:numCache>
                <c:formatCode>0.00</c:formatCode>
                <c:ptCount val="19"/>
                <c:pt idx="0" formatCode="General">
                  <c:v>0</c:v>
                </c:pt>
                <c:pt idx="1">
                  <c:v>0</c:v>
                </c:pt>
                <c:pt idx="2">
                  <c:v>4.9999999999999982E-2</c:v>
                </c:pt>
                <c:pt idx="3">
                  <c:v>9.9999999999999964E-2</c:v>
                </c:pt>
                <c:pt idx="4">
                  <c:v>0.15000000000000002</c:v>
                </c:pt>
                <c:pt idx="5">
                  <c:v>0.2</c:v>
                </c:pt>
                <c:pt idx="6">
                  <c:v>0.249</c:v>
                </c:pt>
                <c:pt idx="7">
                  <c:v>0.25</c:v>
                </c:pt>
                <c:pt idx="8">
                  <c:v>0.30000000000000004</c:v>
                </c:pt>
                <c:pt idx="9">
                  <c:v>0.35</c:v>
                </c:pt>
                <c:pt idx="10">
                  <c:v>0.4</c:v>
                </c:pt>
                <c:pt idx="11">
                  <c:v>0.44999999999999996</c:v>
                </c:pt>
                <c:pt idx="12">
                  <c:v>0.499</c:v>
                </c:pt>
                <c:pt idx="13">
                  <c:v>0.5</c:v>
                </c:pt>
                <c:pt idx="14">
                  <c:v>0.55000000000000004</c:v>
                </c:pt>
                <c:pt idx="15">
                  <c:v>0.6</c:v>
                </c:pt>
                <c:pt idx="16">
                  <c:v>0.65</c:v>
                </c:pt>
                <c:pt idx="17">
                  <c:v>0.7</c:v>
                </c:pt>
                <c:pt idx="18">
                  <c:v>0.75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CE-4FEF-BCA8-52D27DAE1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1214751"/>
        <c:axId val="1851215231"/>
      </c:scatterChart>
      <c:valAx>
        <c:axId val="1851214751"/>
        <c:scaling>
          <c:orientation val="minMax"/>
          <c:max val="1"/>
          <c:min val="0.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F/P</a:t>
                </a:r>
              </a:p>
            </c:rich>
          </c:tx>
          <c:layout>
            <c:manualLayout>
              <c:xMode val="edge"/>
              <c:yMode val="edge"/>
              <c:x val="0.41220303930880237"/>
              <c:y val="0.938847524727666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1215231"/>
        <c:crosses val="autoZero"/>
        <c:crossBetween val="midCat"/>
        <c:majorUnit val="5.000000000000001E-2"/>
      </c:valAx>
      <c:valAx>
        <c:axId val="1851215231"/>
        <c:scaling>
          <c:orientation val="minMax"/>
          <c:max val="0.7500000000000001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If, Frontage Increase Factor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1214751"/>
        <c:crosses val="autoZero"/>
        <c:crossBetween val="midCat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5</xdr:row>
      <xdr:rowOff>57150</xdr:rowOff>
    </xdr:from>
    <xdr:to>
      <xdr:col>21</xdr:col>
      <xdr:colOff>209550</xdr:colOff>
      <xdr:row>25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3F185B-6836-20F4-C683-F4603292CA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9525</xdr:colOff>
      <xdr:row>30</xdr:row>
      <xdr:rowOff>139700</xdr:rowOff>
    </xdr:from>
    <xdr:to>
      <xdr:col>13</xdr:col>
      <xdr:colOff>578264</xdr:colOff>
      <xdr:row>40</xdr:row>
      <xdr:rowOff>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1F91A0-529C-336D-7745-6245B9B7C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38325" y="6045200"/>
          <a:ext cx="8068089" cy="166696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8</xdr:col>
      <xdr:colOff>16084</xdr:colOff>
      <xdr:row>56</xdr:row>
      <xdr:rowOff>123971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3BDDF60-A77E-914D-6272-5C403AF6C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28800" y="7896225"/>
          <a:ext cx="4064209" cy="2838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7CD18-490A-4618-98A5-3ADDC94A54E0}">
  <dimension ref="D3:N48"/>
  <sheetViews>
    <sheetView tabSelected="1" workbookViewId="0">
      <selection activeCell="H6" sqref="H6"/>
    </sheetView>
  </sheetViews>
  <sheetFormatPr defaultRowHeight="14.5" x14ac:dyDescent="0.35"/>
  <cols>
    <col min="4" max="8" width="11.6328125" customWidth="1"/>
    <col min="9" max="9" width="11.6328125" style="1" customWidth="1"/>
    <col min="10" max="10" width="11.6328125" customWidth="1"/>
  </cols>
  <sheetData>
    <row r="3" spans="4:11" ht="21" thickBot="1" x14ac:dyDescent="0.6">
      <c r="D3" s="53" t="s">
        <v>0</v>
      </c>
      <c r="E3" s="53"/>
      <c r="F3" s="53"/>
      <c r="G3" s="53"/>
      <c r="H3" s="53"/>
      <c r="I3" s="53"/>
      <c r="J3" s="53"/>
    </row>
    <row r="4" spans="4:11" ht="15.5" thickTop="1" thickBot="1" x14ac:dyDescent="0.4">
      <c r="D4" s="47" t="s">
        <v>1</v>
      </c>
      <c r="E4" s="50" t="s">
        <v>2</v>
      </c>
      <c r="F4" s="51"/>
      <c r="G4" s="51"/>
      <c r="H4" s="51"/>
      <c r="I4" s="51"/>
      <c r="J4" s="52"/>
    </row>
    <row r="5" spans="4:11" ht="15.5" thickTop="1" thickBot="1" x14ac:dyDescent="0.4">
      <c r="D5" s="48"/>
      <c r="E5" s="37">
        <v>20</v>
      </c>
      <c r="F5" s="38">
        <v>25</v>
      </c>
      <c r="G5" s="39">
        <v>30</v>
      </c>
      <c r="H5" s="44">
        <v>27</v>
      </c>
      <c r="I5" s="45"/>
      <c r="J5" s="46"/>
    </row>
    <row r="6" spans="4:11" ht="44" customHeight="1" thickTop="1" thickBot="1" x14ac:dyDescent="0.4">
      <c r="D6" s="49"/>
      <c r="E6" s="41" t="s">
        <v>7</v>
      </c>
      <c r="F6" s="42"/>
      <c r="G6" s="43"/>
      <c r="H6" s="40" t="s">
        <v>7</v>
      </c>
      <c r="I6" s="35" t="s">
        <v>5</v>
      </c>
      <c r="J6" s="36" t="s">
        <v>6</v>
      </c>
    </row>
    <row r="7" spans="4:11" ht="15.5" thickTop="1" thickBot="1" x14ac:dyDescent="0.4">
      <c r="D7" s="16">
        <v>0.249</v>
      </c>
      <c r="E7" s="21">
        <v>0</v>
      </c>
      <c r="F7" s="13">
        <v>0</v>
      </c>
      <c r="G7" s="22">
        <v>0</v>
      </c>
      <c r="H7" s="31">
        <v>0</v>
      </c>
      <c r="I7" s="14">
        <v>0</v>
      </c>
      <c r="J7" s="15">
        <v>0</v>
      </c>
    </row>
    <row r="8" spans="4:11" ht="15" thickTop="1" x14ac:dyDescent="0.35">
      <c r="D8" s="17">
        <v>0.25</v>
      </c>
      <c r="E8" s="23">
        <f t="shared" ref="E8:E15" si="0">(D8-0.25)*$E$5/30</f>
        <v>0</v>
      </c>
      <c r="F8" s="6">
        <f t="shared" ref="F8" si="1">(D8-0.25)*$F$5/30</f>
        <v>0</v>
      </c>
      <c r="G8" s="24">
        <f t="shared" ref="G8" si="2">(D8-0.25)*$G$5/30</f>
        <v>0</v>
      </c>
      <c r="H8" s="32">
        <f t="shared" ref="H8" si="3">IF($H$5&lt;20,0,IF($H$5&gt;=30,(D8-0.25),(D8-0.25)*$H$5/30))</f>
        <v>0</v>
      </c>
      <c r="I8" s="2">
        <f t="shared" ref="I8" si="4">IF($H$5&lt;20,0,IF($H$5&lt;25,E8+($H$5-$E$5)/($F$5-$E$5)*(F8-E8),IF($H$5&lt;30,F8+($H$5-$F$5)/($G$5-F$5)*(G8-F8),G8)))</f>
        <v>0</v>
      </c>
      <c r="J8" s="7">
        <f t="shared" ref="J8:J13" si="5">IF($H$5&lt;20,0,IF($H$5&lt;25,$E$14,IF($H$5&lt;30,$F$14,$G$14)))</f>
        <v>0.20833333333333334</v>
      </c>
    </row>
    <row r="9" spans="4:11" x14ac:dyDescent="0.35">
      <c r="D9" s="17">
        <v>0.3</v>
      </c>
      <c r="E9" s="23">
        <f t="shared" si="0"/>
        <v>3.3333333333333326E-2</v>
      </c>
      <c r="F9" s="6">
        <f t="shared" ref="F9:F25" si="6">(D9-0.25)*$F$5/30</f>
        <v>4.1666666666666657E-2</v>
      </c>
      <c r="G9" s="24">
        <f t="shared" ref="G9:G25" si="7">(D9-0.25)*$G$5/30</f>
        <v>4.9999999999999982E-2</v>
      </c>
      <c r="H9" s="32">
        <f t="shared" ref="H9:H25" si="8">IF($H$5&lt;20,0,IF($H$5&gt;=30,(D9-0.25),(D9-0.25)*$H$5/30))</f>
        <v>4.4999999999999991E-2</v>
      </c>
      <c r="I9" s="2">
        <f t="shared" ref="I9:I25" si="9">IF($H$5&lt;20,0,IF($H$5&lt;25,E9+($H$5-$E$5)/($F$5-$E$5)*(F9-E9),IF($H$5&lt;30,F9+($H$5-$F$5)/($G$5-F$5)*(G9-F9),G9)))</f>
        <v>4.4999999999999984E-2</v>
      </c>
      <c r="J9" s="7">
        <f t="shared" si="5"/>
        <v>0.20833333333333334</v>
      </c>
      <c r="K9" s="1"/>
    </row>
    <row r="10" spans="4:11" x14ac:dyDescent="0.35">
      <c r="D10" s="17">
        <v>0.35</v>
      </c>
      <c r="E10" s="23">
        <f t="shared" si="0"/>
        <v>6.6666666666666652E-2</v>
      </c>
      <c r="F10" s="6">
        <f t="shared" si="6"/>
        <v>8.3333333333333315E-2</v>
      </c>
      <c r="G10" s="24">
        <f t="shared" si="7"/>
        <v>9.9999999999999964E-2</v>
      </c>
      <c r="H10" s="32">
        <f t="shared" si="8"/>
        <v>8.9999999999999983E-2</v>
      </c>
      <c r="I10" s="2">
        <f t="shared" si="9"/>
        <v>8.9999999999999969E-2</v>
      </c>
      <c r="J10" s="7">
        <f t="shared" si="5"/>
        <v>0.20833333333333334</v>
      </c>
      <c r="K10" s="1"/>
    </row>
    <row r="11" spans="4:11" x14ac:dyDescent="0.35">
      <c r="D11" s="17">
        <v>0.4</v>
      </c>
      <c r="E11" s="23">
        <f t="shared" si="0"/>
        <v>0.10000000000000002</v>
      </c>
      <c r="F11" s="6">
        <f t="shared" si="6"/>
        <v>0.12500000000000003</v>
      </c>
      <c r="G11" s="24">
        <f t="shared" si="7"/>
        <v>0.15000000000000002</v>
      </c>
      <c r="H11" s="32">
        <f t="shared" si="8"/>
        <v>0.13500000000000004</v>
      </c>
      <c r="I11" s="2">
        <f t="shared" si="9"/>
        <v>0.13500000000000004</v>
      </c>
      <c r="J11" s="7">
        <f t="shared" si="5"/>
        <v>0.20833333333333334</v>
      </c>
      <c r="K11" s="1"/>
    </row>
    <row r="12" spans="4:11" x14ac:dyDescent="0.35">
      <c r="D12" s="17">
        <v>0.45</v>
      </c>
      <c r="E12" s="23">
        <f t="shared" si="0"/>
        <v>0.13333333333333333</v>
      </c>
      <c r="F12" s="6">
        <f t="shared" si="6"/>
        <v>0.16666666666666666</v>
      </c>
      <c r="G12" s="24">
        <f t="shared" si="7"/>
        <v>0.2</v>
      </c>
      <c r="H12" s="32">
        <f t="shared" si="8"/>
        <v>0.18000000000000002</v>
      </c>
      <c r="I12" s="2">
        <f t="shared" si="9"/>
        <v>0.18</v>
      </c>
      <c r="J12" s="7">
        <f t="shared" si="5"/>
        <v>0.20833333333333334</v>
      </c>
      <c r="K12" s="1"/>
    </row>
    <row r="13" spans="4:11" ht="15" thickBot="1" x14ac:dyDescent="0.4">
      <c r="D13" s="18">
        <v>0.499</v>
      </c>
      <c r="E13" s="25">
        <f t="shared" si="0"/>
        <v>0.16600000000000001</v>
      </c>
      <c r="F13" s="8">
        <f t="shared" ref="F13" si="10">(D13-0.25)*$F$5/30</f>
        <v>0.20749999999999999</v>
      </c>
      <c r="G13" s="26">
        <f t="shared" ref="G13" si="11">(D13-0.25)*$G$5/30</f>
        <v>0.249</v>
      </c>
      <c r="H13" s="33">
        <f t="shared" ref="H13" si="12">IF($H$5&lt;20,0,IF($H$5&gt;=30,(D13-0.25),(D13-0.25)*$H$5/30))</f>
        <v>0.22409999999999999</v>
      </c>
      <c r="I13" s="9">
        <f t="shared" ref="I13" si="13">IF($H$5&lt;20,0,IF($H$5&lt;25,E13+($H$5-$E$5)/($F$5-$E$5)*(F13-E13),IF($H$5&lt;30,F13+($H$5-$F$5)/($G$5-F$5)*(G13-F13),G13)))</f>
        <v>0.22409999999999999</v>
      </c>
      <c r="J13" s="10">
        <f t="shared" si="5"/>
        <v>0.20833333333333334</v>
      </c>
      <c r="K13" s="1"/>
    </row>
    <row r="14" spans="4:11" ht="15" thickTop="1" x14ac:dyDescent="0.35">
      <c r="D14" s="19">
        <v>0.5</v>
      </c>
      <c r="E14" s="27">
        <f t="shared" si="0"/>
        <v>0.16666666666666666</v>
      </c>
      <c r="F14" s="11">
        <f t="shared" si="6"/>
        <v>0.20833333333333334</v>
      </c>
      <c r="G14" s="28">
        <f t="shared" si="7"/>
        <v>0.25</v>
      </c>
      <c r="H14" s="34">
        <f t="shared" si="8"/>
        <v>0.22500000000000001</v>
      </c>
      <c r="I14" s="4">
        <f t="shared" si="9"/>
        <v>0.22500000000000001</v>
      </c>
      <c r="J14" s="5">
        <f t="shared" ref="J14:J19" si="14">IF($H$5&lt;20,0,IF($H$5&lt;25,$E$20,IF($H$5&lt;30,$F$20,$G$20)))</f>
        <v>0.41666666666666669</v>
      </c>
      <c r="K14" s="1"/>
    </row>
    <row r="15" spans="4:11" x14ac:dyDescent="0.35">
      <c r="D15" s="17">
        <v>0.55000000000000004</v>
      </c>
      <c r="E15" s="23">
        <f t="shared" si="0"/>
        <v>0.20000000000000004</v>
      </c>
      <c r="F15" s="6">
        <f t="shared" si="6"/>
        <v>0.25000000000000006</v>
      </c>
      <c r="G15" s="24">
        <f t="shared" si="7"/>
        <v>0.30000000000000004</v>
      </c>
      <c r="H15" s="32">
        <f t="shared" si="8"/>
        <v>0.27000000000000007</v>
      </c>
      <c r="I15" s="2">
        <f t="shared" si="9"/>
        <v>0.27000000000000007</v>
      </c>
      <c r="J15" s="7">
        <f t="shared" si="14"/>
        <v>0.41666666666666669</v>
      </c>
      <c r="K15" s="1"/>
    </row>
    <row r="16" spans="4:11" x14ac:dyDescent="0.35">
      <c r="D16" s="17">
        <v>0.6</v>
      </c>
      <c r="E16" s="23">
        <f t="shared" ref="E16" si="15">(D16-0.25)*$E$5/30</f>
        <v>0.23333333333333334</v>
      </c>
      <c r="F16" s="6">
        <f t="shared" ref="F16" si="16">(D16-0.25)*$F$5/30</f>
        <v>0.29166666666666669</v>
      </c>
      <c r="G16" s="24">
        <f t="shared" ref="G16" si="17">(D16-0.25)*$G$5/30</f>
        <v>0.35</v>
      </c>
      <c r="H16" s="32">
        <f t="shared" si="8"/>
        <v>0.315</v>
      </c>
      <c r="I16" s="2">
        <f t="shared" si="9"/>
        <v>0.315</v>
      </c>
      <c r="J16" s="7">
        <f t="shared" si="14"/>
        <v>0.41666666666666669</v>
      </c>
      <c r="K16" s="1"/>
    </row>
    <row r="17" spans="4:11" x14ac:dyDescent="0.35">
      <c r="D17" s="17">
        <v>0.65</v>
      </c>
      <c r="E17" s="23">
        <f t="shared" ref="E17:E25" si="18">(D17-0.25)*$E$5/30</f>
        <v>0.26666666666666666</v>
      </c>
      <c r="F17" s="6">
        <f t="shared" si="6"/>
        <v>0.33333333333333331</v>
      </c>
      <c r="G17" s="24">
        <f t="shared" si="7"/>
        <v>0.4</v>
      </c>
      <c r="H17" s="32">
        <f t="shared" si="8"/>
        <v>0.36000000000000004</v>
      </c>
      <c r="I17" s="2">
        <f t="shared" si="9"/>
        <v>0.36</v>
      </c>
      <c r="J17" s="7">
        <f t="shared" si="14"/>
        <v>0.41666666666666669</v>
      </c>
      <c r="K17" s="1"/>
    </row>
    <row r="18" spans="4:11" x14ac:dyDescent="0.35">
      <c r="D18" s="17">
        <v>0.7</v>
      </c>
      <c r="E18" s="23">
        <f t="shared" si="18"/>
        <v>0.3</v>
      </c>
      <c r="F18" s="6">
        <f t="shared" si="6"/>
        <v>0.37499999999999994</v>
      </c>
      <c r="G18" s="24">
        <f t="shared" si="7"/>
        <v>0.44999999999999996</v>
      </c>
      <c r="H18" s="32">
        <f t="shared" si="8"/>
        <v>0.40499999999999997</v>
      </c>
      <c r="I18" s="2">
        <f t="shared" si="9"/>
        <v>0.40499999999999997</v>
      </c>
      <c r="J18" s="7">
        <f t="shared" si="14"/>
        <v>0.41666666666666669</v>
      </c>
      <c r="K18" s="1"/>
    </row>
    <row r="19" spans="4:11" ht="15" thickBot="1" x14ac:dyDescent="0.4">
      <c r="D19" s="18">
        <v>0.749</v>
      </c>
      <c r="E19" s="25">
        <f t="shared" si="18"/>
        <v>0.33266666666666667</v>
      </c>
      <c r="F19" s="8">
        <f t="shared" si="6"/>
        <v>0.41583333333333333</v>
      </c>
      <c r="G19" s="26">
        <f t="shared" si="7"/>
        <v>0.499</v>
      </c>
      <c r="H19" s="33">
        <f t="shared" si="8"/>
        <v>0.4491</v>
      </c>
      <c r="I19" s="9">
        <f t="shared" si="9"/>
        <v>0.4491</v>
      </c>
      <c r="J19" s="10">
        <f t="shared" si="14"/>
        <v>0.41666666666666669</v>
      </c>
      <c r="K19" s="1"/>
    </row>
    <row r="20" spans="4:11" ht="15" thickTop="1" x14ac:dyDescent="0.35">
      <c r="D20" s="19">
        <v>0.75</v>
      </c>
      <c r="E20" s="27">
        <f t="shared" si="18"/>
        <v>0.33333333333333331</v>
      </c>
      <c r="F20" s="11">
        <f t="shared" si="6"/>
        <v>0.41666666666666669</v>
      </c>
      <c r="G20" s="28">
        <f t="shared" si="7"/>
        <v>0.5</v>
      </c>
      <c r="H20" s="34">
        <f t="shared" si="8"/>
        <v>0.45</v>
      </c>
      <c r="I20" s="4">
        <f t="shared" si="9"/>
        <v>0.45</v>
      </c>
      <c r="J20" s="5">
        <f t="shared" ref="J20:J25" si="19">IF($H$5&lt;20,0,IF($H$5&lt;25,$E$25,IF($H$5&lt;30,$F$25,$G$25)))</f>
        <v>0.625</v>
      </c>
      <c r="K20" s="1"/>
    </row>
    <row r="21" spans="4:11" x14ac:dyDescent="0.35">
      <c r="D21" s="17">
        <v>0.8</v>
      </c>
      <c r="E21" s="23">
        <f t="shared" si="18"/>
        <v>0.36666666666666664</v>
      </c>
      <c r="F21" s="6">
        <f t="shared" si="6"/>
        <v>0.45833333333333337</v>
      </c>
      <c r="G21" s="24">
        <f t="shared" si="7"/>
        <v>0.55000000000000004</v>
      </c>
      <c r="H21" s="32">
        <f t="shared" si="8"/>
        <v>0.49500000000000005</v>
      </c>
      <c r="I21" s="2">
        <f t="shared" si="9"/>
        <v>0.49500000000000005</v>
      </c>
      <c r="J21" s="7">
        <f t="shared" si="19"/>
        <v>0.625</v>
      </c>
      <c r="K21" s="1"/>
    </row>
    <row r="22" spans="4:11" x14ac:dyDescent="0.35">
      <c r="D22" s="17">
        <v>0.85</v>
      </c>
      <c r="E22" s="23">
        <f t="shared" si="18"/>
        <v>0.4</v>
      </c>
      <c r="F22" s="6">
        <f t="shared" si="6"/>
        <v>0.5</v>
      </c>
      <c r="G22" s="24">
        <f t="shared" si="7"/>
        <v>0.6</v>
      </c>
      <c r="H22" s="32">
        <f t="shared" si="8"/>
        <v>0.53999999999999992</v>
      </c>
      <c r="I22" s="2">
        <f t="shared" si="9"/>
        <v>0.54</v>
      </c>
      <c r="J22" s="7">
        <f t="shared" si="19"/>
        <v>0.625</v>
      </c>
      <c r="K22" s="1"/>
    </row>
    <row r="23" spans="4:11" x14ac:dyDescent="0.35">
      <c r="D23" s="17">
        <v>0.9</v>
      </c>
      <c r="E23" s="23">
        <f t="shared" si="18"/>
        <v>0.43333333333333335</v>
      </c>
      <c r="F23" s="6">
        <f t="shared" si="6"/>
        <v>0.54166666666666663</v>
      </c>
      <c r="G23" s="24">
        <f t="shared" si="7"/>
        <v>0.65</v>
      </c>
      <c r="H23" s="32">
        <f t="shared" si="8"/>
        <v>0.58500000000000008</v>
      </c>
      <c r="I23" s="2">
        <f t="shared" si="9"/>
        <v>0.58499999999999996</v>
      </c>
      <c r="J23" s="7">
        <f t="shared" si="19"/>
        <v>0.625</v>
      </c>
      <c r="K23" s="1"/>
    </row>
    <row r="24" spans="4:11" x14ac:dyDescent="0.35">
      <c r="D24" s="17">
        <v>0.95</v>
      </c>
      <c r="E24" s="23">
        <f t="shared" si="18"/>
        <v>0.46666666666666667</v>
      </c>
      <c r="F24" s="6">
        <f t="shared" si="6"/>
        <v>0.58333333333333337</v>
      </c>
      <c r="G24" s="24">
        <f t="shared" si="7"/>
        <v>0.7</v>
      </c>
      <c r="H24" s="32">
        <f t="shared" si="8"/>
        <v>0.63</v>
      </c>
      <c r="I24" s="2">
        <f t="shared" si="9"/>
        <v>0.63</v>
      </c>
      <c r="J24" s="7">
        <f t="shared" si="19"/>
        <v>0.625</v>
      </c>
      <c r="K24" s="1"/>
    </row>
    <row r="25" spans="4:11" ht="15" thickBot="1" x14ac:dyDescent="0.4">
      <c r="D25" s="20">
        <v>1</v>
      </c>
      <c r="E25" s="29">
        <f t="shared" si="18"/>
        <v>0.5</v>
      </c>
      <c r="F25" s="12">
        <f t="shared" si="6"/>
        <v>0.625</v>
      </c>
      <c r="G25" s="30">
        <f t="shared" si="7"/>
        <v>0.75</v>
      </c>
      <c r="H25" s="33">
        <f t="shared" si="8"/>
        <v>0.67500000000000004</v>
      </c>
      <c r="I25" s="9">
        <f t="shared" si="9"/>
        <v>0.67500000000000004</v>
      </c>
      <c r="J25" s="10">
        <f t="shared" si="19"/>
        <v>0.625</v>
      </c>
      <c r="K25" s="1"/>
    </row>
    <row r="26" spans="4:11" ht="15" thickTop="1" x14ac:dyDescent="0.35"/>
    <row r="27" spans="4:11" x14ac:dyDescent="0.35">
      <c r="D27" t="s">
        <v>3</v>
      </c>
    </row>
    <row r="28" spans="4:11" x14ac:dyDescent="0.35">
      <c r="D28" t="s">
        <v>4</v>
      </c>
    </row>
    <row r="30" spans="4:11" x14ac:dyDescent="0.35">
      <c r="D30" s="3" t="s">
        <v>14</v>
      </c>
    </row>
    <row r="42" spans="10:14" x14ac:dyDescent="0.35">
      <c r="J42" t="s">
        <v>8</v>
      </c>
    </row>
    <row r="43" spans="10:14" x14ac:dyDescent="0.35">
      <c r="J43" t="s">
        <v>9</v>
      </c>
    </row>
    <row r="44" spans="10:14" x14ac:dyDescent="0.35">
      <c r="J44" t="s">
        <v>11</v>
      </c>
    </row>
    <row r="45" spans="10:14" x14ac:dyDescent="0.35">
      <c r="J45" t="s">
        <v>10</v>
      </c>
      <c r="N45">
        <f>(30*150 +100*30+150*30+100*20)/500</f>
        <v>28</v>
      </c>
    </row>
    <row r="47" spans="10:14" x14ac:dyDescent="0.35">
      <c r="J47" t="s">
        <v>12</v>
      </c>
    </row>
    <row r="48" spans="10:14" x14ac:dyDescent="0.35">
      <c r="J48" t="s">
        <v>13</v>
      </c>
    </row>
  </sheetData>
  <sheetProtection algorithmName="SHA-512" hashValue="DsWum7OW0h9qmtZZ+8Jx3xvX7aldWH6PfJ3w/RoHLcZJMtelsSSrfcLkvMp4Y9IwV7SFLg318gP+32Z3nIZgEA==" saltValue="pTG4B1DRYuqsnIGqbsuWPQ==" spinCount="100000" sheet="1" objects="1" scenarios="1"/>
  <mergeCells count="5">
    <mergeCell ref="E6:G6"/>
    <mergeCell ref="H5:J5"/>
    <mergeCell ref="D4:D6"/>
    <mergeCell ref="E4:J4"/>
    <mergeCell ref="D3:J3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Petya McInnis</dc:creator>
  <cp:lastModifiedBy>Petya McInnis</cp:lastModifiedBy>
  <dcterms:created xsi:type="dcterms:W3CDTF">2024-11-15T20:12:56Z</dcterms:created>
  <dcterms:modified xsi:type="dcterms:W3CDTF">2025-01-16T22:04:04Z</dcterms:modified>
</cp:coreProperties>
</file>